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8A1121C0-241C-42E2-BEE5-59840071DD52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UGRD Exc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D21" i="2"/>
  <c r="E21" i="2"/>
  <c r="F21" i="2"/>
  <c r="G21" i="2"/>
  <c r="H21" i="2"/>
  <c r="I21" i="2"/>
  <c r="J21" i="2"/>
  <c r="K21" i="2"/>
  <c r="L21" i="2"/>
  <c r="M21" i="2"/>
  <c r="B21" i="2"/>
  <c r="L20" i="2"/>
  <c r="K20" i="2"/>
  <c r="J20" i="2"/>
  <c r="I20" i="2"/>
  <c r="H20" i="2"/>
  <c r="G20" i="2"/>
  <c r="F20" i="2"/>
  <c r="E20" i="2"/>
  <c r="D20" i="2"/>
  <c r="C20" i="2"/>
  <c r="L12" i="2"/>
  <c r="K12" i="2"/>
  <c r="J12" i="2"/>
  <c r="I12" i="2"/>
  <c r="H12" i="2"/>
  <c r="G12" i="2"/>
  <c r="F12" i="2"/>
  <c r="E12" i="2"/>
  <c r="D12" i="2"/>
  <c r="C12" i="2"/>
  <c r="L16" i="2" l="1"/>
  <c r="L10" i="2"/>
  <c r="L11" i="2"/>
  <c r="L13" i="2"/>
  <c r="L14" i="2"/>
  <c r="L15" i="2"/>
  <c r="L17" i="2"/>
  <c r="L19" i="2"/>
  <c r="L9" i="2"/>
  <c r="K16" i="2"/>
  <c r="K10" i="2"/>
  <c r="K11" i="2"/>
  <c r="K13" i="2"/>
  <c r="K14" i="2"/>
  <c r="K15" i="2"/>
  <c r="K17" i="2"/>
  <c r="K19" i="2"/>
  <c r="K9" i="2"/>
  <c r="J16" i="2"/>
  <c r="J10" i="2"/>
  <c r="J11" i="2"/>
  <c r="J13" i="2"/>
  <c r="J14" i="2"/>
  <c r="J15" i="2"/>
  <c r="J17" i="2"/>
  <c r="J19" i="2"/>
  <c r="J9" i="2"/>
  <c r="I9" i="2"/>
  <c r="I16" i="2"/>
  <c r="I10" i="2"/>
  <c r="I11" i="2"/>
  <c r="I13" i="2"/>
  <c r="I14" i="2"/>
  <c r="I15" i="2"/>
  <c r="I17" i="2"/>
  <c r="I19" i="2"/>
  <c r="H16" i="2"/>
  <c r="H10" i="2"/>
  <c r="H11" i="2"/>
  <c r="H13" i="2"/>
  <c r="H14" i="2"/>
  <c r="H15" i="2"/>
  <c r="H17" i="2"/>
  <c r="H19" i="2"/>
  <c r="G16" i="2"/>
  <c r="G10" i="2"/>
  <c r="G11" i="2"/>
  <c r="G13" i="2"/>
  <c r="G14" i="2"/>
  <c r="G15" i="2"/>
  <c r="G17" i="2"/>
  <c r="G19" i="2"/>
  <c r="F16" i="2"/>
  <c r="F10" i="2"/>
  <c r="F11" i="2"/>
  <c r="F13" i="2"/>
  <c r="F14" i="2"/>
  <c r="F15" i="2"/>
  <c r="F17" i="2"/>
  <c r="F19" i="2"/>
  <c r="E16" i="2"/>
  <c r="E10" i="2"/>
  <c r="E11" i="2"/>
  <c r="E13" i="2"/>
  <c r="E14" i="2"/>
  <c r="E15" i="2"/>
  <c r="E17" i="2"/>
  <c r="E19" i="2"/>
  <c r="D16" i="2"/>
  <c r="D10" i="2"/>
  <c r="D11" i="2"/>
  <c r="D13" i="2"/>
  <c r="D14" i="2"/>
  <c r="D15" i="2"/>
  <c r="D17" i="2"/>
  <c r="D19" i="2"/>
  <c r="C10" i="2"/>
  <c r="C11" i="2"/>
  <c r="C13" i="2"/>
  <c r="C14" i="2"/>
  <c r="C15" i="2"/>
  <c r="C17" i="2"/>
  <c r="C19" i="2"/>
  <c r="C16" i="2"/>
  <c r="C9" i="2"/>
  <c r="D9" i="2"/>
  <c r="E9" i="2"/>
  <c r="F9" i="2"/>
  <c r="G9" i="2"/>
  <c r="H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<sst xmlns="http://schemas.openxmlformats.org/spreadsheetml/2006/main" count="33" uniqueCount="33">
  <si>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</si>
  <si>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</si>
  <si>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</si>
  <si>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</si>
  <si>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</si>
  <si>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</si>
  <si>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</si>
  <si>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</si>
  <si>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</si>
  <si>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</si>
  <si>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</si>
  <si>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</si>
  <si>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</si>
  <si>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</si>
  <si>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</si>
  <si>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</si>
  <si>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</si>
  <si>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</si>
  <si>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</si>
  <si>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</si>
  <si>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</si>
  <si>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</si>
  <si>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</si>
  <si>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</si>
  <si>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</si>
  <si>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</si>
  <si>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</si>
  <si>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</si>
  <si>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Student Activity Fee</t>
  </si>
  <si>
    <t>Academic Excellence and Success Fee*</t>
  </si>
  <si>
    <t>*For students receiving a TAP award, $21.88 per credit or $262.50 full time.</t>
  </si>
  <si>
    <t>Wellness Fee</t>
  </si>
  <si>
    <t>Undergraduate (Excelsior)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</si>
</sst>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3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2" fillId="0" borderId="0" xfId="0" applyFont="1"/>
    <xf numFmtId="0" fontId="3" fillId="0" borderId="0" xfId="0" applyFont="1" applyAlignment="1">
      <alignment vertical="center"/>
    </xf>
    <xf numFmtId="7" fontId="3" fillId="0" borderId="7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7" fontId="6" fillId="0" borderId="5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0</xdr:col>
      <xdr:colOff>1057164</xdr:colOff>
      <xdr:row>3</xdr:row>
      <xdr:rowOff>66593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306753-D7F6-5BFF-B603-E3B5BB481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0477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" dataDxfId="3" dataCellStyle="Currency"/>
    <tableColumn id="11" xr3:uid="{00000000-0010-0000-0000-00000B000000}" name="10 credits" dataDxfId="2" dataCellStyle="Currency"/>
    <tableColumn id="12" xr3:uid="{00000000-0010-0000-0000-00000C000000}" name="11 credits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K26" sqref="K2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4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4"/>
      <c r="B2" s="9" t="s">
        <v>20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4"/>
      <c r="B3" s="9" t="s">
        <v>21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4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5" t="s">
        <v>0</v>
      </c>
      <c r="B8" s="16">
        <v>295</v>
      </c>
      <c r="C8" s="16">
        <f t="shared" ref="C8:C19" si="0">SUM(B8*2)</f>
        <v>590</v>
      </c>
      <c r="D8" s="16">
        <f t="shared" ref="D8:D19" si="1">SUM(B8*3)</f>
        <v>885</v>
      </c>
      <c r="E8" s="16">
        <f t="shared" ref="E8:E19" si="2">SUM(B8*4)</f>
        <v>1180</v>
      </c>
      <c r="F8" s="16">
        <f t="shared" ref="F8:F19" si="3">SUM(B8*5)</f>
        <v>1475</v>
      </c>
      <c r="G8" s="16">
        <f t="shared" ref="G8:G19" si="4">SUM(B8*6)</f>
        <v>1770</v>
      </c>
      <c r="H8" s="16">
        <f t="shared" ref="H8:H19" si="5">SUM(B8*7)</f>
        <v>2065</v>
      </c>
      <c r="I8" s="16">
        <f t="shared" ref="I8:I19" si="6">SUM(B8*8)</f>
        <v>2360</v>
      </c>
      <c r="J8" s="16">
        <f t="shared" ref="J8" si="7">SUM(B8*9)</f>
        <v>2655</v>
      </c>
      <c r="K8" s="16">
        <f t="shared" ref="K8" si="8">SUM(B8*10)</f>
        <v>2950</v>
      </c>
      <c r="L8" s="16">
        <f t="shared" ref="L8" si="9">SUM(B8*11)</f>
        <v>3245</v>
      </c>
      <c r="M8" s="17">
        <v>3535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8" t="s">
        <v>29</v>
      </c>
      <c r="B9" s="13">
        <v>26.04</v>
      </c>
      <c r="C9" s="13">
        <f t="shared" si="0"/>
        <v>52.08</v>
      </c>
      <c r="D9" s="13">
        <f t="shared" si="1"/>
        <v>78.12</v>
      </c>
      <c r="E9" s="13">
        <f t="shared" si="2"/>
        <v>104.16</v>
      </c>
      <c r="F9" s="13">
        <f t="shared" si="3"/>
        <v>130.19999999999999</v>
      </c>
      <c r="G9" s="13">
        <f t="shared" si="4"/>
        <v>156.24</v>
      </c>
      <c r="H9" s="13">
        <f t="shared" si="5"/>
        <v>182.28</v>
      </c>
      <c r="I9" s="13">
        <f>SUM(B9*8)</f>
        <v>208.32</v>
      </c>
      <c r="J9" s="13">
        <f>SUM(B9*9)</f>
        <v>234.35999999999999</v>
      </c>
      <c r="K9" s="13">
        <f>SUM(B9*10)</f>
        <v>260.39999999999998</v>
      </c>
      <c r="L9" s="13">
        <f>SUM(B9*11)</f>
        <v>286.44</v>
      </c>
      <c r="M9" s="1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3">
        <v>22.61</v>
      </c>
      <c r="C10" s="13">
        <f t="shared" si="0"/>
        <v>45.22</v>
      </c>
      <c r="D10" s="13">
        <f t="shared" si="1"/>
        <v>67.83</v>
      </c>
      <c r="E10" s="13">
        <f t="shared" si="2"/>
        <v>90.44</v>
      </c>
      <c r="F10" s="13">
        <f t="shared" si="3"/>
        <v>113.05</v>
      </c>
      <c r="G10" s="13">
        <f t="shared" si="4"/>
        <v>135.66</v>
      </c>
      <c r="H10" s="13">
        <f t="shared" si="5"/>
        <v>158.26999999999998</v>
      </c>
      <c r="I10" s="13">
        <f t="shared" si="6"/>
        <v>180.88</v>
      </c>
      <c r="J10" s="13">
        <f t="shared" ref="J10:J19" si="10">SUM(B10*9)</f>
        <v>203.49</v>
      </c>
      <c r="K10" s="13">
        <f t="shared" ref="K10:K19" si="11">SUM(B10*10)</f>
        <v>226.1</v>
      </c>
      <c r="L10" s="13">
        <f t="shared" ref="L10:L19" si="12">SUM(B10*11)</f>
        <v>248.70999999999998</v>
      </c>
      <c r="M10" s="14">
        <v>271.33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3">
        <v>11.21</v>
      </c>
      <c r="C11" s="13">
        <f t="shared" si="0"/>
        <v>22.42</v>
      </c>
      <c r="D11" s="13">
        <f t="shared" si="1"/>
        <v>33.630000000000003</v>
      </c>
      <c r="E11" s="13">
        <f t="shared" si="2"/>
        <v>44.84</v>
      </c>
      <c r="F11" s="13">
        <f t="shared" si="3"/>
        <v>56.050000000000004</v>
      </c>
      <c r="G11" s="13">
        <f t="shared" si="4"/>
        <v>67.260000000000005</v>
      </c>
      <c r="H11" s="13">
        <f t="shared" si="5"/>
        <v>78.47</v>
      </c>
      <c r="I11" s="13">
        <f t="shared" si="6"/>
        <v>89.68</v>
      </c>
      <c r="J11" s="13">
        <f t="shared" si="10"/>
        <v>100.89000000000001</v>
      </c>
      <c r="K11" s="13">
        <f t="shared" si="11"/>
        <v>112.10000000000001</v>
      </c>
      <c r="L11" s="13">
        <f t="shared" si="12"/>
        <v>123.31</v>
      </c>
      <c r="M11" s="14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f>SUM($B$12*9)</f>
        <v>18.72</v>
      </c>
      <c r="K12" s="13">
        <f>SUM($B$12*10)</f>
        <v>20.8</v>
      </c>
      <c r="L12" s="13">
        <f>SUM($B$12*11)</f>
        <v>22.880000000000003</v>
      </c>
      <c r="M12" s="14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3">
        <v>11.46</v>
      </c>
      <c r="C13" s="13">
        <f t="shared" si="0"/>
        <v>22.92</v>
      </c>
      <c r="D13" s="13">
        <f t="shared" si="1"/>
        <v>34.380000000000003</v>
      </c>
      <c r="E13" s="13">
        <f t="shared" si="2"/>
        <v>45.84</v>
      </c>
      <c r="F13" s="13">
        <f t="shared" si="3"/>
        <v>57.300000000000004</v>
      </c>
      <c r="G13" s="13">
        <f t="shared" si="4"/>
        <v>68.760000000000005</v>
      </c>
      <c r="H13" s="13">
        <f t="shared" si="5"/>
        <v>80.22</v>
      </c>
      <c r="I13" s="13">
        <f t="shared" si="6"/>
        <v>91.68</v>
      </c>
      <c r="J13" s="13">
        <f t="shared" si="10"/>
        <v>103.14000000000001</v>
      </c>
      <c r="K13" s="13">
        <f t="shared" si="11"/>
        <v>114.60000000000001</v>
      </c>
      <c r="L13" s="13">
        <f t="shared" si="12"/>
        <v>126.06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3">
        <v>18.68</v>
      </c>
      <c r="C14" s="13">
        <f t="shared" si="0"/>
        <v>37.36</v>
      </c>
      <c r="D14" s="13">
        <f t="shared" si="1"/>
        <v>56.04</v>
      </c>
      <c r="E14" s="13">
        <f t="shared" si="2"/>
        <v>74.72</v>
      </c>
      <c r="F14" s="13">
        <f t="shared" si="3"/>
        <v>93.4</v>
      </c>
      <c r="G14" s="13">
        <f t="shared" si="4"/>
        <v>112.08</v>
      </c>
      <c r="H14" s="13">
        <f t="shared" si="5"/>
        <v>130.76</v>
      </c>
      <c r="I14" s="13">
        <f t="shared" si="6"/>
        <v>149.44</v>
      </c>
      <c r="J14" s="13">
        <f t="shared" si="10"/>
        <v>168.12</v>
      </c>
      <c r="K14" s="13">
        <f t="shared" si="11"/>
        <v>186.8</v>
      </c>
      <c r="L14" s="13">
        <f t="shared" si="12"/>
        <v>205.48</v>
      </c>
      <c r="M14" s="14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3">
        <v>2.2999999999999998</v>
      </c>
      <c r="C15" s="13">
        <f t="shared" si="0"/>
        <v>4.5999999999999996</v>
      </c>
      <c r="D15" s="13">
        <f t="shared" si="1"/>
        <v>6.8999999999999995</v>
      </c>
      <c r="E15" s="13">
        <f t="shared" si="2"/>
        <v>9.1999999999999993</v>
      </c>
      <c r="F15" s="13">
        <f t="shared" si="3"/>
        <v>11.5</v>
      </c>
      <c r="G15" s="13">
        <f t="shared" si="4"/>
        <v>13.799999999999999</v>
      </c>
      <c r="H15" s="13">
        <f t="shared" si="5"/>
        <v>16.099999999999998</v>
      </c>
      <c r="I15" s="13">
        <f t="shared" si="6"/>
        <v>18.399999999999999</v>
      </c>
      <c r="J15" s="13">
        <f t="shared" si="10"/>
        <v>20.7</v>
      </c>
      <c r="K15" s="13">
        <f t="shared" si="11"/>
        <v>23</v>
      </c>
      <c r="L15" s="13">
        <f t="shared" si="12"/>
        <v>25.299999999999997</v>
      </c>
      <c r="M15" s="14">
        <v>27.58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28</v>
      </c>
      <c r="B16" s="13">
        <v>9.08</v>
      </c>
      <c r="C16" s="13">
        <f>SUM(B16*2)</f>
        <v>18.16</v>
      </c>
      <c r="D16" s="13">
        <f>SUM(B16*3)</f>
        <v>27.240000000000002</v>
      </c>
      <c r="E16" s="13">
        <f>SUM(B16*4)</f>
        <v>36.32</v>
      </c>
      <c r="F16" s="13">
        <f>SUM(B16*5)</f>
        <v>45.4</v>
      </c>
      <c r="G16" s="13">
        <f>SUM(B16*6)</f>
        <v>54.480000000000004</v>
      </c>
      <c r="H16" s="13">
        <f>SUM(B16*7)</f>
        <v>63.56</v>
      </c>
      <c r="I16" s="13">
        <f>SUM(B16*8)</f>
        <v>72.64</v>
      </c>
      <c r="J16" s="13">
        <f>SUM(B16*9)</f>
        <v>81.72</v>
      </c>
      <c r="K16" s="13">
        <f>SUM(B16*10)</f>
        <v>90.8</v>
      </c>
      <c r="L16" s="13">
        <f>SUM(B16*11)</f>
        <v>99.88</v>
      </c>
      <c r="M16" s="13">
        <v>109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3">
        <v>36.58</v>
      </c>
      <c r="C17" s="13">
        <f t="shared" si="0"/>
        <v>73.16</v>
      </c>
      <c r="D17" s="13">
        <f t="shared" si="1"/>
        <v>109.74</v>
      </c>
      <c r="E17" s="13">
        <f t="shared" si="2"/>
        <v>146.32</v>
      </c>
      <c r="F17" s="13">
        <f t="shared" si="3"/>
        <v>182.89999999999998</v>
      </c>
      <c r="G17" s="13">
        <f t="shared" si="4"/>
        <v>219.48</v>
      </c>
      <c r="H17" s="13">
        <f t="shared" si="5"/>
        <v>256.06</v>
      </c>
      <c r="I17" s="13">
        <f t="shared" si="6"/>
        <v>292.64</v>
      </c>
      <c r="J17" s="13">
        <f t="shared" si="10"/>
        <v>329.21999999999997</v>
      </c>
      <c r="K17" s="13">
        <f t="shared" si="11"/>
        <v>365.79999999999995</v>
      </c>
      <c r="L17" s="13">
        <f t="shared" si="12"/>
        <v>402.38</v>
      </c>
      <c r="M17" s="14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3">
        <v>5</v>
      </c>
      <c r="C18" s="13">
        <v>5</v>
      </c>
      <c r="D18" s="13">
        <v>5</v>
      </c>
      <c r="E18" s="13">
        <v>5</v>
      </c>
      <c r="F18" s="13">
        <v>5</v>
      </c>
      <c r="G18" s="13">
        <v>5</v>
      </c>
      <c r="H18" s="13">
        <v>5</v>
      </c>
      <c r="I18" s="13">
        <v>5</v>
      </c>
      <c r="J18" s="13">
        <v>5</v>
      </c>
      <c r="K18" s="13">
        <v>5</v>
      </c>
      <c r="L18" s="13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3">
        <v>20.61</v>
      </c>
      <c r="C19" s="13">
        <f t="shared" si="0"/>
        <v>41.22</v>
      </c>
      <c r="D19" s="13">
        <f t="shared" si="1"/>
        <v>61.83</v>
      </c>
      <c r="E19" s="13">
        <f t="shared" si="2"/>
        <v>82.44</v>
      </c>
      <c r="F19" s="13">
        <f t="shared" si="3"/>
        <v>103.05</v>
      </c>
      <c r="G19" s="13">
        <f t="shared" si="4"/>
        <v>123.66</v>
      </c>
      <c r="H19" s="13">
        <f t="shared" si="5"/>
        <v>144.26999999999998</v>
      </c>
      <c r="I19" s="13">
        <f t="shared" si="6"/>
        <v>164.88</v>
      </c>
      <c r="J19" s="13">
        <f t="shared" si="10"/>
        <v>185.49</v>
      </c>
      <c r="K19" s="13">
        <f t="shared" si="11"/>
        <v>206.1</v>
      </c>
      <c r="L19" s="13">
        <f t="shared" si="12"/>
        <v>226.70999999999998</v>
      </c>
      <c r="M19" s="14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20" t="s">
        <v>31</v>
      </c>
      <c r="B20" s="21">
        <v>4.17</v>
      </c>
      <c r="C20" s="21">
        <f>B20*2</f>
        <v>8.34</v>
      </c>
      <c r="D20" s="21">
        <f>B20*3</f>
        <v>12.51</v>
      </c>
      <c r="E20" s="21">
        <f>B20*4</f>
        <v>16.68</v>
      </c>
      <c r="F20" s="21">
        <f>B20*5</f>
        <v>20.85</v>
      </c>
      <c r="G20" s="21">
        <f>B20*6</f>
        <v>25.02</v>
      </c>
      <c r="H20" s="21">
        <f>B20*7</f>
        <v>29.189999999999998</v>
      </c>
      <c r="I20" s="21">
        <f>B20*8</f>
        <v>33.36</v>
      </c>
      <c r="J20" s="21">
        <f>B20*9</f>
        <v>37.53</v>
      </c>
      <c r="K20" s="21">
        <f>B20*10</f>
        <v>41.7</v>
      </c>
      <c r="L20" s="21">
        <f>B20*11</f>
        <v>45.87</v>
      </c>
      <c r="M20" s="21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22" t="s">
        <v>8</v>
      </c>
      <c r="B21" s="23">
        <f>SUM(B8:B20)</f>
        <v>464.82</v>
      </c>
      <c r="C21" s="23">
        <f t="shared" ref="C21:M21" si="13">SUM(C8:C20)</f>
        <v>924.64</v>
      </c>
      <c r="D21" s="23">
        <f t="shared" si="13"/>
        <v>1384.4600000000003</v>
      </c>
      <c r="E21" s="23">
        <f t="shared" si="13"/>
        <v>1844.28</v>
      </c>
      <c r="F21" s="23">
        <f t="shared" si="13"/>
        <v>2304.1000000000004</v>
      </c>
      <c r="G21" s="23">
        <f t="shared" si="13"/>
        <v>2763.9200000000005</v>
      </c>
      <c r="H21" s="23">
        <f t="shared" si="13"/>
        <v>3223.7399999999993</v>
      </c>
      <c r="I21" s="23">
        <f t="shared" si="13"/>
        <v>3683.56</v>
      </c>
      <c r="J21" s="23">
        <f t="shared" si="13"/>
        <v>4143.3799999999992</v>
      </c>
      <c r="K21" s="23">
        <f t="shared" si="13"/>
        <v>4603.2000000000007</v>
      </c>
      <c r="L21" s="23">
        <f t="shared" si="13"/>
        <v>5063.0200000000004</v>
      </c>
      <c r="M21" s="23">
        <f t="shared" si="13"/>
        <v>5517.77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19" t="s">
        <v>30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LqScskeYIFeog3slMVWv/xB3KcG84xyofIM197xqwsKfpKGo1YEZB6htdJ9ECAeaAtz52rCGO3Xoa76MrkZffg==" saltValue="upuAWPYgYd0+hcIiVqGYRA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L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UGRD Exc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Undergrad Excelsior Tuition and Fee Billing Rates</dc:title>
  <dc:subject>Listing of graduate tuition and fees for the spring 2017 semester</dc:subject>
  <dc:creator>UB Student Accounts</dc:creator>
  <cp:keywords>tuition,fees, Undergrad Exc tuition,  undergrad Exc fees</cp:keywords>
  <cp:lastModifiedBy>Caprice Arabia</cp:lastModifiedBy>
  <cp:lastPrinted>2019-05-21T14:58:12Z</cp:lastPrinted>
  <dcterms:created xsi:type="dcterms:W3CDTF">2016-06-06T21:02:30Z</dcterms:created>
  <dcterms:modified xsi:type="dcterms:W3CDTF">2026-06-12T13:50:34Z</dcterms:modified>
  <cp:category>tuition</cp:category>
</cp:coreProperties>
</file>